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Work\Teaching\Spring2025\FINC462_662\Lectures\Lecture_08\ClassExercises\"/>
    </mc:Choice>
  </mc:AlternateContent>
  <xr:revisionPtr revIDLastSave="0" documentId="13_ncr:1_{82BE8569-C7CA-4120-86E5-0BB3DBBA8394}" xr6:coauthVersionLast="47" xr6:coauthVersionMax="47" xr10:uidLastSave="{00000000-0000-0000-0000-000000000000}"/>
  <bookViews>
    <workbookView xWindow="9820" yWindow="870" windowWidth="24610" windowHeight="19680" xr2:uid="{EF0F02AA-C7C9-4663-844A-90F0D3706229}"/>
  </bookViews>
  <sheets>
    <sheet name="Macaulay Duration" sheetId="1" r:id="rId1"/>
    <sheet name="Solu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2" l="1"/>
  <c r="B21" i="2"/>
  <c r="B20" i="2"/>
  <c r="B19" i="2"/>
  <c r="B18" i="2"/>
  <c r="B17" i="2"/>
  <c r="B16" i="2"/>
  <c r="B15" i="2"/>
  <c r="B14" i="2"/>
  <c r="B13" i="2"/>
  <c r="C13" i="2" s="1"/>
  <c r="A13" i="2"/>
  <c r="A14" i="2" s="1"/>
  <c r="C12" i="2"/>
  <c r="B12" i="2"/>
  <c r="C8" i="2"/>
  <c r="C7" i="2"/>
  <c r="A15" i="2" l="1"/>
  <c r="C14" i="2"/>
  <c r="A16" i="2" l="1"/>
  <c r="C15" i="2"/>
  <c r="A17" i="2" l="1"/>
  <c r="C16" i="2"/>
  <c r="A18" i="2" l="1"/>
  <c r="C17" i="2"/>
  <c r="C18" i="2" l="1"/>
  <c r="A19" i="2"/>
  <c r="A20" i="2" l="1"/>
  <c r="C19" i="2"/>
  <c r="A21" i="2" l="1"/>
  <c r="C21" i="2" s="1"/>
  <c r="C20" i="2"/>
  <c r="D18" i="2" l="1"/>
  <c r="E18" i="2" s="1"/>
  <c r="F18" i="2" s="1"/>
  <c r="D15" i="2"/>
  <c r="E15" i="2" s="1"/>
  <c r="F15" i="2" s="1"/>
  <c r="D16" i="2"/>
  <c r="E16" i="2" s="1"/>
  <c r="F16" i="2" s="1"/>
  <c r="D17" i="2"/>
  <c r="E17" i="2" s="1"/>
  <c r="F17" i="2" s="1"/>
  <c r="D21" i="2"/>
  <c r="E21" i="2" s="1"/>
  <c r="F21" i="2" s="1"/>
  <c r="D14" i="2"/>
  <c r="E14" i="2" s="1"/>
  <c r="F14" i="2" s="1"/>
  <c r="D13" i="2"/>
  <c r="E13" i="2" s="1"/>
  <c r="F13" i="2" s="1"/>
  <c r="D12" i="2"/>
  <c r="E12" i="2" s="1"/>
  <c r="F12" i="2" s="1"/>
  <c r="D19" i="2"/>
  <c r="E19" i="2" s="1"/>
  <c r="F19" i="2" s="1"/>
  <c r="D20" i="2"/>
  <c r="E20" i="2" s="1"/>
  <c r="F20" i="2" s="1"/>
  <c r="C23" i="2" l="1"/>
</calcChain>
</file>

<file path=xl/sharedStrings.xml><?xml version="1.0" encoding="utf-8"?>
<sst xmlns="http://schemas.openxmlformats.org/spreadsheetml/2006/main" count="23" uniqueCount="13">
  <si>
    <t>Time</t>
  </si>
  <si>
    <t>Coupon</t>
  </si>
  <si>
    <t>Present Value of Cash Flow</t>
  </si>
  <si>
    <t>Coupon Cash Flow</t>
  </si>
  <si>
    <t>=8%/2 * 100</t>
  </si>
  <si>
    <t>Bond Price</t>
  </si>
  <si>
    <t>=PRICE("1/1/2000","1/1/2005",8%,6%,100,2,)</t>
  </si>
  <si>
    <t>Bond Price P</t>
  </si>
  <si>
    <t>Weight w_t</t>
  </si>
  <si>
    <t>Time t x Weight w_t</t>
  </si>
  <si>
    <t xml:space="preserve">Macaulay Duration </t>
  </si>
  <si>
    <t>years</t>
  </si>
  <si>
    <t>=DURATION("1/1/2000","1/1/2005",8%,6%,2,1)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</si>
</sst>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0" fontId="0" fillId="0" borderId="0" xfId="0" quotePrefix="1"/>
    <xf numFmtId="164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38099</xdr:rowOff>
    </xdr:from>
    <xdr:ext cx="4857750" cy="43678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7734253-25A7-EF9C-EAC5-99ABEE48F00F}"/>
            </a:ext>
          </a:extLst>
        </xdr:cNvPr>
        <xdr:cNvSpPr txBox="1"/>
      </xdr:nvSpPr>
      <xdr:spPr>
        <a:xfrm>
          <a:off x="676275" y="419099"/>
          <a:ext cx="4857750" cy="43678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Calculate the Macaulay</a:t>
          </a:r>
          <a:r>
            <a:rPr lang="en-US" sz="1100" baseline="0"/>
            <a:t> Duration of 5-year Treasury note with coupon rate of 8% and yield to maturity of 6 percent.</a:t>
          </a:r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38099</xdr:rowOff>
    </xdr:from>
    <xdr:ext cx="4857750" cy="43678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0FA11A6-2207-4878-B519-1E03968ACE8E}"/>
            </a:ext>
          </a:extLst>
        </xdr:cNvPr>
        <xdr:cNvSpPr txBox="1"/>
      </xdr:nvSpPr>
      <xdr:spPr>
        <a:xfrm>
          <a:off x="676275" y="419099"/>
          <a:ext cx="4857750" cy="43678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Calculate the Macaulay</a:t>
          </a:r>
          <a:r>
            <a:rPr lang="en-US" sz="1100" baseline="0"/>
            <a:t> Duration of 5-year Treasury note with coupon rate of 8% and yield to maturity of 6 percent.</a:t>
          </a:r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F84F3-3B9F-406E-977E-95C49888092E}">
  <dimension ref="A7:H24"/>
  <sheetViews>
    <sheetView tabSelected="1" zoomScale="110" zoomScaleNormal="110" workbookViewId="0"/>
  </sheetViews>
  <sheetFormatPr defaultRowHeight="14.5" x14ac:dyDescent="0.35"/>
  <cols>
    <col min="1" max="1" width="9.54296875" style="1" bestFit="1" customWidth="1"/>
    <col min="3" max="3" width="16.7265625" customWidth="1"/>
    <col min="4" max="4" width="14.453125" customWidth="1"/>
    <col min="6" max="6" width="11.1796875" customWidth="1"/>
  </cols>
  <sheetData>
    <row r="7" spans="1:8" x14ac:dyDescent="0.35">
      <c r="A7" s="1" t="s">
        <v>3</v>
      </c>
      <c r="C7" s="4"/>
      <c r="D7" s="4"/>
    </row>
    <row r="8" spans="1:8" x14ac:dyDescent="0.35">
      <c r="A8" s="1" t="s">
        <v>5</v>
      </c>
      <c r="D8" s="4"/>
    </row>
    <row r="11" spans="1:8" ht="29" x14ac:dyDescent="0.35">
      <c r="A11" s="5" t="s">
        <v>0</v>
      </c>
      <c r="B11" s="6" t="s">
        <v>1</v>
      </c>
      <c r="C11" s="6" t="s">
        <v>2</v>
      </c>
      <c r="D11" s="6" t="s">
        <v>7</v>
      </c>
      <c r="E11" s="6" t="s">
        <v>8</v>
      </c>
      <c r="F11" s="6" t="s">
        <v>9</v>
      </c>
      <c r="G11" s="6"/>
      <c r="H11" s="6"/>
    </row>
    <row r="12" spans="1:8" x14ac:dyDescent="0.35">
      <c r="A12" s="3"/>
      <c r="C12" s="2"/>
      <c r="D12" s="2"/>
      <c r="E12" s="2"/>
      <c r="F12" s="2"/>
    </row>
    <row r="13" spans="1:8" x14ac:dyDescent="0.35">
      <c r="A13" s="3"/>
      <c r="C13" s="2"/>
      <c r="D13" s="2"/>
      <c r="E13" s="2"/>
      <c r="F13" s="2"/>
    </row>
    <row r="14" spans="1:8" x14ac:dyDescent="0.35">
      <c r="A14" s="3"/>
      <c r="C14" s="2"/>
      <c r="D14" s="2"/>
      <c r="E14" s="2"/>
      <c r="F14" s="2"/>
    </row>
    <row r="15" spans="1:8" x14ac:dyDescent="0.35">
      <c r="A15" s="3"/>
      <c r="C15" s="2"/>
      <c r="D15" s="2"/>
      <c r="E15" s="2"/>
      <c r="F15" s="2"/>
    </row>
    <row r="16" spans="1:8" x14ac:dyDescent="0.35">
      <c r="A16" s="3"/>
      <c r="C16" s="2"/>
      <c r="D16" s="2"/>
      <c r="E16" s="2"/>
      <c r="F16" s="2"/>
    </row>
    <row r="17" spans="1:6" x14ac:dyDescent="0.35">
      <c r="A17" s="3"/>
      <c r="C17" s="2"/>
      <c r="D17" s="2"/>
      <c r="E17" s="2"/>
      <c r="F17" s="2"/>
    </row>
    <row r="18" spans="1:6" x14ac:dyDescent="0.35">
      <c r="A18" s="3"/>
      <c r="C18" s="2"/>
      <c r="D18" s="2"/>
      <c r="E18" s="2"/>
      <c r="F18" s="2"/>
    </row>
    <row r="19" spans="1:6" x14ac:dyDescent="0.35">
      <c r="A19" s="3"/>
      <c r="C19" s="2"/>
      <c r="D19" s="2"/>
      <c r="E19" s="2"/>
      <c r="F19" s="2"/>
    </row>
    <row r="20" spans="1:6" x14ac:dyDescent="0.35">
      <c r="A20" s="3"/>
      <c r="C20" s="2"/>
      <c r="D20" s="2"/>
      <c r="E20" s="2"/>
      <c r="F20" s="2"/>
    </row>
    <row r="21" spans="1:6" x14ac:dyDescent="0.35">
      <c r="A21" s="3"/>
      <c r="C21" s="2"/>
      <c r="D21" s="2"/>
      <c r="E21" s="2"/>
      <c r="F21" s="2"/>
    </row>
    <row r="23" spans="1:6" x14ac:dyDescent="0.35">
      <c r="A23" s="1" t="s">
        <v>10</v>
      </c>
      <c r="C23" s="2"/>
      <c r="D23" t="s">
        <v>11</v>
      </c>
    </row>
    <row r="24" spans="1:6" x14ac:dyDescent="0.35">
      <c r="C24" s="2"/>
      <c r="D24" s="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937AC-05D6-4846-B46A-84609C91341F}">
  <dimension ref="A7:H24"/>
  <sheetViews>
    <sheetView workbookViewId="0">
      <selection activeCell="D39" sqref="D39"/>
    </sheetView>
  </sheetViews>
  <sheetFormatPr defaultRowHeight="14.5" x14ac:dyDescent="0.35"/>
  <cols>
    <col min="1" max="1" width="9.54296875" style="1" bestFit="1" customWidth="1"/>
    <col min="3" max="3" width="23" customWidth="1"/>
    <col min="4" max="4" width="21.26953125" customWidth="1"/>
    <col min="6" max="6" width="11.1796875" customWidth="1"/>
  </cols>
  <sheetData>
    <row r="7" spans="1:8" x14ac:dyDescent="0.35">
      <c r="A7" s="1" t="s">
        <v>3</v>
      </c>
      <c r="C7" s="4">
        <f>8%/2 * 100</f>
        <v>4</v>
      </c>
      <c r="D7" s="4" t="s">
        <v>4</v>
      </c>
    </row>
    <row r="8" spans="1:8" x14ac:dyDescent="0.35">
      <c r="A8" s="1" t="s">
        <v>5</v>
      </c>
      <c r="C8">
        <f>PRICE("1/1/2000","1/1/2005",8%,6%,100,2,)</f>
        <v>108.53020283677583</v>
      </c>
      <c r="D8" s="4" t="s">
        <v>6</v>
      </c>
    </row>
    <row r="11" spans="1:8" ht="29" x14ac:dyDescent="0.35">
      <c r="A11" s="5" t="s">
        <v>0</v>
      </c>
      <c r="B11" s="6" t="s">
        <v>1</v>
      </c>
      <c r="C11" s="6" t="s">
        <v>2</v>
      </c>
      <c r="D11" s="6" t="s">
        <v>7</v>
      </c>
      <c r="E11" s="6" t="s">
        <v>8</v>
      </c>
      <c r="F11" s="6" t="s">
        <v>9</v>
      </c>
      <c r="G11" s="6"/>
      <c r="H11" s="6"/>
    </row>
    <row r="12" spans="1:8" x14ac:dyDescent="0.35">
      <c r="A12" s="3">
        <v>0.5</v>
      </c>
      <c r="B12">
        <f>8%/2*100</f>
        <v>4</v>
      </c>
      <c r="C12" s="2">
        <f>B12/(1+6%/2)^(2*A12)</f>
        <v>3.883495145631068</v>
      </c>
      <c r="D12" s="2">
        <f>SUM($C$12:$C$21)</f>
        <v>108.53020283677584</v>
      </c>
      <c r="E12" s="2">
        <f>C12/D12</f>
        <v>3.5782621280747592E-2</v>
      </c>
      <c r="F12" s="2">
        <f>E12*A12</f>
        <v>1.7891310640373796E-2</v>
      </c>
    </row>
    <row r="13" spans="1:8" x14ac:dyDescent="0.35">
      <c r="A13" s="3">
        <f t="shared" ref="A13:A21" si="0">A12+0.5</f>
        <v>1</v>
      </c>
      <c r="B13">
        <f t="shared" ref="B13:B20" si="1">8%/2*100</f>
        <v>4</v>
      </c>
      <c r="C13" s="2">
        <f t="shared" ref="C13:C21" si="2">B13/(1+6%/2)^(2*A13)</f>
        <v>3.7703836365350174</v>
      </c>
      <c r="D13" s="2">
        <f t="shared" ref="D13:D21" si="3">SUM($C$12:$C$21)</f>
        <v>108.53020283677584</v>
      </c>
      <c r="E13" s="2">
        <f t="shared" ref="E13:E21" si="4">C13/D13</f>
        <v>3.4740409010434556E-2</v>
      </c>
      <c r="F13" s="2">
        <f t="shared" ref="F13:F21" si="5">E13*A13</f>
        <v>3.4740409010434556E-2</v>
      </c>
    </row>
    <row r="14" spans="1:8" x14ac:dyDescent="0.35">
      <c r="A14" s="3">
        <f t="shared" si="0"/>
        <v>1.5</v>
      </c>
      <c r="B14">
        <f t="shared" si="1"/>
        <v>4</v>
      </c>
      <c r="C14" s="2">
        <f t="shared" si="2"/>
        <v>3.6605666374126384</v>
      </c>
      <c r="D14" s="2">
        <f t="shared" si="3"/>
        <v>108.53020283677584</v>
      </c>
      <c r="E14" s="2">
        <f t="shared" si="4"/>
        <v>3.3728552437315103E-2</v>
      </c>
      <c r="F14" s="2">
        <f t="shared" si="5"/>
        <v>5.0592828655972658E-2</v>
      </c>
    </row>
    <row r="15" spans="1:8" x14ac:dyDescent="0.35">
      <c r="A15" s="3">
        <f t="shared" si="0"/>
        <v>2</v>
      </c>
      <c r="B15">
        <f t="shared" si="1"/>
        <v>4</v>
      </c>
      <c r="C15" s="2">
        <f t="shared" si="2"/>
        <v>3.553948191662756</v>
      </c>
      <c r="D15" s="2">
        <f t="shared" si="3"/>
        <v>108.53020283677584</v>
      </c>
      <c r="E15" s="2">
        <f t="shared" si="4"/>
        <v>3.2746167414869035E-2</v>
      </c>
      <c r="F15" s="2">
        <f t="shared" si="5"/>
        <v>6.5492334829738069E-2</v>
      </c>
    </row>
    <row r="16" spans="1:8" x14ac:dyDescent="0.35">
      <c r="A16" s="3">
        <f t="shared" si="0"/>
        <v>2.5</v>
      </c>
      <c r="B16">
        <f t="shared" si="1"/>
        <v>4</v>
      </c>
      <c r="C16" s="2">
        <f t="shared" si="2"/>
        <v>3.4504351375366564</v>
      </c>
      <c r="D16" s="2">
        <f t="shared" si="3"/>
        <v>108.53020283677584</v>
      </c>
      <c r="E16" s="2">
        <f t="shared" si="4"/>
        <v>3.1792395548416542E-2</v>
      </c>
      <c r="F16" s="2">
        <f t="shared" si="5"/>
        <v>7.9480988871041353E-2</v>
      </c>
    </row>
    <row r="17" spans="1:6" x14ac:dyDescent="0.35">
      <c r="A17" s="3">
        <f t="shared" si="0"/>
        <v>3</v>
      </c>
      <c r="B17">
        <f t="shared" si="1"/>
        <v>4</v>
      </c>
      <c r="C17" s="2">
        <f t="shared" si="2"/>
        <v>3.3499370267346178</v>
      </c>
      <c r="D17" s="2">
        <f t="shared" si="3"/>
        <v>108.53020283677584</v>
      </c>
      <c r="E17" s="2">
        <f t="shared" si="4"/>
        <v>3.08664034450646E-2</v>
      </c>
      <c r="F17" s="2">
        <f t="shared" si="5"/>
        <v>9.2599210335193805E-2</v>
      </c>
    </row>
    <row r="18" spans="1:6" x14ac:dyDescent="0.35">
      <c r="A18" s="3">
        <f t="shared" si="0"/>
        <v>3.5</v>
      </c>
      <c r="B18">
        <f t="shared" si="1"/>
        <v>4</v>
      </c>
      <c r="C18" s="2">
        <f t="shared" si="2"/>
        <v>3.2523660453734151</v>
      </c>
      <c r="D18" s="2">
        <f t="shared" si="3"/>
        <v>108.53020283677584</v>
      </c>
      <c r="E18" s="2">
        <f t="shared" si="4"/>
        <v>2.996738198549961E-2</v>
      </c>
      <c r="F18" s="2">
        <f t="shared" si="5"/>
        <v>0.10488583694924863</v>
      </c>
    </row>
    <row r="19" spans="1:6" x14ac:dyDescent="0.35">
      <c r="A19" s="3">
        <f t="shared" si="0"/>
        <v>4</v>
      </c>
      <c r="B19">
        <f t="shared" si="1"/>
        <v>4</v>
      </c>
      <c r="C19" s="2">
        <f t="shared" si="2"/>
        <v>3.1576369372557429</v>
      </c>
      <c r="D19" s="2">
        <f t="shared" si="3"/>
        <v>108.53020283677584</v>
      </c>
      <c r="E19" s="2">
        <f t="shared" si="4"/>
        <v>2.9094545616989913E-2</v>
      </c>
      <c r="F19" s="2">
        <f t="shared" si="5"/>
        <v>0.11637818246795965</v>
      </c>
    </row>
    <row r="20" spans="1:6" x14ac:dyDescent="0.35">
      <c r="A20" s="3">
        <f t="shared" si="0"/>
        <v>4.5</v>
      </c>
      <c r="B20">
        <f t="shared" si="1"/>
        <v>4</v>
      </c>
      <c r="C20" s="2">
        <f t="shared" si="2"/>
        <v>3.0656669293745078</v>
      </c>
      <c r="D20" s="2">
        <f t="shared" si="3"/>
        <v>108.53020283677584</v>
      </c>
      <c r="E20" s="2">
        <f t="shared" si="4"/>
        <v>2.82471316669805E-2</v>
      </c>
      <c r="F20" s="2">
        <f t="shared" si="5"/>
        <v>0.12711209250141225</v>
      </c>
    </row>
    <row r="21" spans="1:6" x14ac:dyDescent="0.35">
      <c r="A21" s="3">
        <f t="shared" si="0"/>
        <v>5</v>
      </c>
      <c r="B21">
        <f>8%/2*100+100</f>
        <v>104</v>
      </c>
      <c r="C21" s="2">
        <f t="shared" si="2"/>
        <v>77.385767149259422</v>
      </c>
      <c r="D21" s="2">
        <f t="shared" si="3"/>
        <v>108.53020283677584</v>
      </c>
      <c r="E21" s="2">
        <f t="shared" si="4"/>
        <v>0.71303439159368254</v>
      </c>
      <c r="F21" s="2">
        <f t="shared" si="5"/>
        <v>3.5651719579684125</v>
      </c>
    </row>
    <row r="23" spans="1:6" x14ac:dyDescent="0.35">
      <c r="A23" s="1" t="s">
        <v>10</v>
      </c>
      <c r="C23" s="2">
        <f>SUM(F12:F21)</f>
        <v>4.2543451522297868</v>
      </c>
      <c r="D23" t="s">
        <v>11</v>
      </c>
    </row>
    <row r="24" spans="1:6" x14ac:dyDescent="0.35">
      <c r="C24" s="2">
        <f>DURATION("1/1/2000","1/1/2005",8%,6%,2,1)</f>
        <v>4.2543451522297877</v>
      </c>
      <c r="D24" s="4" t="s">
        <v>12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Macaulay Duration</vt:lpstr>
      <vt:lpstr>Solution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Fleckenstein, Matthias</dc:creator>
  <cp:lastModifiedBy>Fleckenstein, Matthias</cp:lastModifiedBy>
  <dcterms:created xsi:type="dcterms:W3CDTF">2023-12-11T18:56:18Z</dcterms:created>
  <dcterms:modified xsi:type="dcterms:W3CDTF">2025-03-17T20:43:37Z</dcterms:modified>
</cp:coreProperties>
</file>